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E:\Assignments\Mahagenco\MYT FY26-30\MERC Proceedings\Data gaps\Own working\"/>
    </mc:Choice>
  </mc:AlternateContent>
  <xr:revisionPtr revIDLastSave="0" documentId="13_ncr:1_{8D6E238B-BD6D-49DC-A7FC-76FE42D17B0D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externalReferences>
    <externalReference r:id="rId2"/>
    <externalReference r:id="rId3"/>
  </externalReferenc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8" i="1" l="1"/>
  <c r="I7" i="1"/>
  <c r="C4" i="1" l="1"/>
  <c r="D4" i="1"/>
  <c r="C5" i="1"/>
  <c r="D5" i="1"/>
  <c r="C7" i="1"/>
  <c r="D8" i="1"/>
  <c r="C11" i="1"/>
  <c r="D12" i="1"/>
  <c r="C15" i="1"/>
  <c r="D16" i="1"/>
  <c r="C17" i="1"/>
  <c r="D17" i="1"/>
</calcChain>
</file>

<file path=xl/sharedStrings.xml><?xml version="1.0" encoding="utf-8"?>
<sst xmlns="http://schemas.openxmlformats.org/spreadsheetml/2006/main" count="16" uniqueCount="12">
  <si>
    <t>Working of compensation to be claimed from TPC-G on account of outage period for Bhira TR from 14.11.2023 to 30.06.2024</t>
  </si>
  <si>
    <t>FY 2023-24</t>
  </si>
  <si>
    <t>AFC worked out as per True Up submission of MSPGCL</t>
  </si>
  <si>
    <t>Particulars</t>
  </si>
  <si>
    <t>AFC approved in MYT and MTR (Case No. 227 of 2022) Order</t>
  </si>
  <si>
    <t>Bill for 14.11.2023 to 31.03.2024</t>
  </si>
  <si>
    <t>Bill for 01.04.2024 to 30.06.2024</t>
  </si>
  <si>
    <t>Billing amount as per AFC approved in last MYT and MTR</t>
  </si>
  <si>
    <t>Billing amount as per AFC submitted in True Up in present Petition</t>
  </si>
  <si>
    <t>Differential amount claim in present Petition</t>
  </si>
  <si>
    <t>Total</t>
  </si>
  <si>
    <t>FY 2024-25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</si>
</sst>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0" fontId="2" fillId="0" borderId="0" xfId="0" applyFont="1"/>
    <xf numFmtId="0" fontId="2" fillId="0" borderId="1" xfId="0" applyFont="1" applyBorder="1"/>
    <xf numFmtId="0" fontId="0" fillId="0" borderId="1" xfId="0" applyBorder="1" applyAlignment="1">
      <alignment wrapText="1"/>
    </xf>
    <xf numFmtId="2" fontId="0" fillId="0" borderId="1" xfId="0" applyNumberFormat="1" applyBorder="1"/>
    <xf numFmtId="43" fontId="0" fillId="0" borderId="1" xfId="0" applyNumberFormat="1" applyBorder="1"/>
    <xf numFmtId="0" fontId="0" fillId="0" borderId="1" xfId="0" applyBorder="1"/>
    <xf numFmtId="14" fontId="0" fillId="0" borderId="0" xfId="0" applyNumberFormat="1"/>
    <xf numFmtId="0" fontId="2" fillId="0" borderId="1" xfId="0" applyFont="1" applyBorder="1" applyAlignment="1">
      <alignment wrapText="1"/>
    </xf>
    <xf numFmtId="0" fontId="3" fillId="0" borderId="1" xfId="0" applyFont="1" applyBorder="1"/>
    <xf numFmtId="0" fontId="3" fillId="0" borderId="1" xfId="0" applyFont="1" applyBorder="1" applyAlignment="1">
      <alignment horizontal="left" indent="1"/>
    </xf>
    <xf numFmtId="43" fontId="3" fillId="0" borderId="1" xfId="1" applyFont="1" applyBorder="1"/>
    <xf numFmtId="0" fontId="4" fillId="0" borderId="1" xfId="0" applyFont="1" applyFill="1" applyBorder="1" applyAlignment="1">
      <alignment horizontal="left" indent="1"/>
    </xf>
    <xf numFmtId="43" fontId="2" fillId="0" borderId="1" xfId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ssignments/Mahagenco/MYT%20FY26-30/Data/Clean%20Model_Case%20No.%20227%20of%20202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Assignments/Mahagenco/MYT%20FY26-30/Model/15.%20Bhira%20Hydr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le"/>
      <sheetName val="Review Order_180 of 2020"/>
      <sheetName val="BTPS_4-5 LD Impact"/>
      <sheetName val="KRD_8-10 LD impact"/>
      <sheetName val="CPR8-9 UDL impact"/>
      <sheetName val="Parli8 UDL impact"/>
      <sheetName val="GFA"/>
      <sheetName val="IoL"/>
      <sheetName val="RoE"/>
      <sheetName val="MoF"/>
      <sheetName val="Rate of RoE"/>
      <sheetName val="Depreciation (Summary)"/>
      <sheetName val="Depreciation"/>
      <sheetName val="O&amp;M (Summary)"/>
      <sheetName val="O&amp;M expenses"/>
      <sheetName val="EC"/>
      <sheetName val="Price &amp; GCV of fuels"/>
      <sheetName val="IoWC"/>
      <sheetName val="Hydro tariff"/>
      <sheetName val="Sharing of AUX"/>
      <sheetName val="AFC reduction"/>
      <sheetName val="ARR"/>
      <sheetName val="Summary of true-up"/>
      <sheetName val="Total gap(surplus)"/>
      <sheetName val="Summary of Tarif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8">
          <cell r="E8">
            <v>7.6345707477882661</v>
          </cell>
          <cell r="G8">
            <v>7.707649242490465</v>
          </cell>
        </row>
      </sheetData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F1"/>
      <sheetName val="F1.1"/>
      <sheetName val="F2.1"/>
      <sheetName val="F2.2"/>
      <sheetName val="F2.3"/>
      <sheetName val="F2.4"/>
      <sheetName val="F2.5"/>
      <sheetName val="F2.6"/>
      <sheetName val="F2.7"/>
      <sheetName val="F3"/>
      <sheetName val="F3.1"/>
      <sheetName val="F3.2"/>
      <sheetName val="F3.3"/>
      <sheetName val="F3.4"/>
      <sheetName val="F4"/>
      <sheetName val="F4.1"/>
      <sheetName val="F4.2"/>
      <sheetName val="F4.3"/>
      <sheetName val="F5 (T)"/>
      <sheetName val="F5"/>
      <sheetName val="F5.1 (N)"/>
      <sheetName val="F6"/>
      <sheetName val="F7"/>
      <sheetName val="F8"/>
      <sheetName val="F9"/>
      <sheetName val="F9.1"/>
      <sheetName val="F9.2"/>
      <sheetName val="F9.3"/>
      <sheetName val="F10"/>
      <sheetName val="F11"/>
      <sheetName val="F12"/>
      <sheetName val="F13"/>
      <sheetName val="F14.1"/>
      <sheetName val="F14.2"/>
      <sheetName val="F14.3"/>
      <sheetName val="F14.4"/>
      <sheetName val="F14.5"/>
      <sheetName val="F14.6"/>
      <sheetName val="F14.7"/>
      <sheetName val="F14.8"/>
      <sheetName val="F14.9"/>
      <sheetName val="F15"/>
      <sheetName val="F16"/>
      <sheetName val="F17"/>
      <sheetName val="F18"/>
      <sheetName val="F19"/>
    </sheetNames>
    <sheetDataSet>
      <sheetData sheetId="0"/>
      <sheetData sheetId="1">
        <row r="30">
          <cell r="K30">
            <v>7.8573435663480868</v>
          </cell>
          <cell r="Q30">
            <v>5.1151803393416007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I17"/>
  <sheetViews>
    <sheetView showGridLines="0" tabSelected="1" zoomScale="77" workbookViewId="0">
      <selection activeCell="C5" sqref="C5"/>
    </sheetView>
  </sheetViews>
  <sheetFormatPr defaultRowHeight="14.5" x14ac:dyDescent="0.35"/>
  <cols>
    <col min="2" max="2" width="38.1796875" customWidth="1"/>
    <col min="3" max="3" width="10.453125" bestFit="1" customWidth="1"/>
    <col min="4" max="4" width="9.81640625" bestFit="1" customWidth="1"/>
    <col min="7" max="8" width="10.7265625" bestFit="1" customWidth="1"/>
  </cols>
  <sheetData>
    <row r="2" spans="2:9" x14ac:dyDescent="0.35">
      <c r="B2" s="1" t="s">
        <v>0</v>
      </c>
    </row>
    <row r="3" spans="2:9" x14ac:dyDescent="0.35">
      <c r="B3" s="2" t="s">
        <v>3</v>
      </c>
      <c r="C3" s="2" t="s">
        <v>1</v>
      </c>
      <c r="D3" s="2" t="s">
        <v>11</v>
      </c>
    </row>
    <row r="4" spans="2:9" ht="29" x14ac:dyDescent="0.35">
      <c r="B4" s="3" t="s">
        <v>4</v>
      </c>
      <c r="C4" s="4">
        <f ca="1">'[1]Hydro tariff'!$E$8</f>
        <v>7.6345707477882661</v>
      </c>
      <c r="D4" s="4">
        <f ca="1">'[1]Hydro tariff'!$G$8</f>
        <v>7.707649242490465</v>
      </c>
    </row>
    <row r="5" spans="2:9" ht="29" x14ac:dyDescent="0.35">
      <c r="B5" s="3" t="s">
        <v>2</v>
      </c>
      <c r="C5" s="5">
        <f ca="1">[2]F1!$K$30</f>
        <v>7.8573435663480868</v>
      </c>
      <c r="D5" s="5">
        <f ca="1">[2]F1!$Q$30</f>
        <v>5.1151803393416007</v>
      </c>
    </row>
    <row r="6" spans="2:9" ht="29" x14ac:dyDescent="0.35">
      <c r="B6" s="8" t="s">
        <v>7</v>
      </c>
      <c r="C6" s="5"/>
      <c r="D6" s="5"/>
    </row>
    <row r="7" spans="2:9" x14ac:dyDescent="0.35">
      <c r="B7" s="10" t="s">
        <v>5</v>
      </c>
      <c r="C7" s="11">
        <f ca="1">C4/366*$I7</f>
        <v>2.8994681255261447</v>
      </c>
      <c r="D7" s="6"/>
      <c r="G7" s="7">
        <v>45244</v>
      </c>
      <c r="H7" s="7">
        <v>45382</v>
      </c>
      <c r="I7">
        <f>H7-G7+1</f>
        <v>139</v>
      </c>
    </row>
    <row r="8" spans="2:9" x14ac:dyDescent="0.35">
      <c r="B8" s="10" t="s">
        <v>6</v>
      </c>
      <c r="C8" s="9"/>
      <c r="D8" s="11">
        <f ca="1">D4/365*$I8</f>
        <v>1.9216330988126913</v>
      </c>
      <c r="G8" s="7">
        <v>45383</v>
      </c>
      <c r="H8" s="7">
        <v>45473</v>
      </c>
      <c r="I8">
        <f>H8-G8+1</f>
        <v>91</v>
      </c>
    </row>
    <row r="9" spans="2:9" x14ac:dyDescent="0.35">
      <c r="B9" s="6"/>
      <c r="C9" s="6"/>
      <c r="D9" s="6"/>
    </row>
    <row r="10" spans="2:9" ht="29" x14ac:dyDescent="0.35">
      <c r="B10" s="8" t="s">
        <v>8</v>
      </c>
      <c r="C10" s="6"/>
      <c r="D10" s="6"/>
    </row>
    <row r="11" spans="2:9" x14ac:dyDescent="0.35">
      <c r="B11" s="10" t="s">
        <v>5</v>
      </c>
      <c r="C11" s="11">
        <f ca="1">C5/366*$I7</f>
        <v>2.9840731030666232</v>
      </c>
      <c r="D11" s="6"/>
    </row>
    <row r="12" spans="2:9" x14ac:dyDescent="0.35">
      <c r="B12" s="10" t="s">
        <v>6</v>
      </c>
      <c r="C12" s="9"/>
      <c r="D12" s="11">
        <f ca="1">D5/365*$I8</f>
        <v>1.2752915366577691</v>
      </c>
    </row>
    <row r="13" spans="2:9" x14ac:dyDescent="0.35">
      <c r="B13" s="6"/>
      <c r="C13" s="6"/>
      <c r="D13" s="6"/>
    </row>
    <row r="14" spans="2:9" x14ac:dyDescent="0.35">
      <c r="B14" s="2" t="s">
        <v>9</v>
      </c>
      <c r="C14" s="6"/>
      <c r="D14" s="6"/>
    </row>
    <row r="15" spans="2:9" x14ac:dyDescent="0.35">
      <c r="B15" s="10" t="s">
        <v>5</v>
      </c>
      <c r="C15" s="5">
        <f ca="1">C11-C7</f>
        <v>8.4604977540478465E-2</v>
      </c>
      <c r="D15" s="6"/>
    </row>
    <row r="16" spans="2:9" x14ac:dyDescent="0.35">
      <c r="B16" s="10" t="s">
        <v>6</v>
      </c>
      <c r="C16" s="6"/>
      <c r="D16" s="5">
        <f ca="1">D12-D8</f>
        <v>-0.64634156215492222</v>
      </c>
    </row>
    <row r="17" spans="2:4" x14ac:dyDescent="0.35">
      <c r="B17" s="12" t="s">
        <v>10</v>
      </c>
      <c r="C17" s="13">
        <f ca="1">SUM(C15:C16)</f>
        <v>8.4604977540478465E-2</v>
      </c>
      <c r="D17" s="13">
        <f t="shared" ref="D17" ca="1" si="0">SUM(D15:D16)</f>
        <v>-0.64634156215492222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A.V. Patkare</cp:lastModifiedBy>
  <dcterms:created xsi:type="dcterms:W3CDTF">2015-06-05T18:17:20Z</dcterms:created>
  <dcterms:modified xsi:type="dcterms:W3CDTF">2024-11-21T07:14:01Z</dcterms:modified>
</cp:coreProperties>
</file>